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-2.BGP.000\Desktop\"/>
    </mc:Choice>
  </mc:AlternateContent>
  <bookViews>
    <workbookView xWindow="0" yWindow="0" windowWidth="23040" windowHeight="8604"/>
  </bookViews>
  <sheets>
    <sheet name="4кв 2024" sheetId="1" r:id="rId1"/>
  </sheets>
  <definedNames>
    <definedName name="_xlnm.Print_Area" localSheetId="0">'4кв 2024'!$A$2:$G$33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E30" i="1"/>
  <c r="G30" i="1" s="1"/>
  <c r="G28" i="1"/>
  <c r="E27" i="1"/>
  <c r="G27" i="1" s="1"/>
  <c r="D27" i="1"/>
  <c r="F26" i="1"/>
  <c r="D26" i="1"/>
  <c r="G25" i="1"/>
  <c r="E24" i="1"/>
  <c r="G24" i="1" s="1"/>
  <c r="E23" i="1"/>
  <c r="G23" i="1" s="1"/>
  <c r="E22" i="1"/>
  <c r="G22" i="1" s="1"/>
  <c r="E21" i="1"/>
  <c r="G21" i="1" s="1"/>
  <c r="E19" i="1"/>
  <c r="G19" i="1" s="1"/>
  <c r="G17" i="1" s="1"/>
  <c r="G18" i="1"/>
  <c r="F17" i="1"/>
  <c r="E17" i="1"/>
  <c r="D17" i="1"/>
  <c r="G16" i="1"/>
  <c r="G14" i="1" s="1"/>
  <c r="F14" i="1"/>
  <c r="F20" i="1" s="1"/>
  <c r="E14" i="1"/>
  <c r="D14" i="1"/>
  <c r="D20" i="1" s="1"/>
  <c r="D29" i="1" s="1"/>
  <c r="E13" i="1"/>
  <c r="E11" i="1"/>
  <c r="E20" i="1" s="1"/>
  <c r="D11" i="1"/>
  <c r="F10" i="1"/>
  <c r="E10" i="1"/>
  <c r="D10" i="1"/>
  <c r="G9" i="1"/>
  <c r="G8" i="1"/>
  <c r="G7" i="1"/>
  <c r="G10" i="1" s="1"/>
  <c r="G29" i="1" l="1"/>
  <c r="F29" i="1"/>
  <c r="G26" i="1"/>
  <c r="E12" i="1"/>
  <c r="F13" i="1"/>
  <c r="G13" i="1" s="1"/>
  <c r="E26" i="1"/>
  <c r="E29" i="1" s="1"/>
  <c r="G11" i="1"/>
  <c r="G20" i="1" s="1"/>
  <c r="F12" i="1" l="1"/>
  <c r="G12" i="1"/>
</calcChain>
</file>

<file path=xl/comments1.xml><?xml version="1.0" encoding="utf-8"?>
<comments xmlns="http://schemas.openxmlformats.org/spreadsheetml/2006/main">
  <authors>
    <author>vg</author>
    <author>buh-2</author>
  </authors>
  <commentList>
    <comment ref="D5" authorId="0" shapeId="0">
      <text>
        <r>
          <rPr>
            <b/>
            <sz val="8"/>
            <color indexed="81"/>
            <rFont val="Tahoma"/>
            <charset val="204"/>
          </rPr>
          <t>с внешними совместителями</t>
        </r>
      </text>
    </comment>
    <comment ref="D27" authorId="1" shapeId="0">
      <text>
        <r>
          <rPr>
            <b/>
            <sz val="8"/>
            <color indexed="81"/>
            <rFont val="Tahoma"/>
            <charset val="204"/>
          </rPr>
          <t>buh-2:</t>
        </r>
        <r>
          <rPr>
            <sz val="8"/>
            <color indexed="81"/>
            <rFont val="Tahoma"/>
            <charset val="204"/>
          </rPr>
          <t xml:space="preserve">
делала из табеля.</t>
        </r>
      </text>
    </comment>
  </commentList>
</comments>
</file>

<file path=xl/sharedStrings.xml><?xml version="1.0" encoding="utf-8"?>
<sst xmlns="http://schemas.openxmlformats.org/spreadsheetml/2006/main" count="40" uniqueCount="39">
  <si>
    <t xml:space="preserve"> «Утверждаю» 
     врио главы администрации БГП
                              _________________(Ю.А.Стробыкина)
                                            «____»_____________________</t>
  </si>
  <si>
    <t>Информация о численности муниципальных служащих органов местного самоуправления, работников муниципальных учреждений, находящихся в ведении  Байкальского муниципального образования, и фактических затратах на их денежное содержание за 12 месяцев 2024 год</t>
  </si>
  <si>
    <t>№ п/п</t>
  </si>
  <si>
    <t>Наименование учреждения</t>
  </si>
  <si>
    <t>Среднесписочная численность за 12 месяцев 2024 год</t>
  </si>
  <si>
    <t>Фонд оплаты труда за 12 месяцев 2024 год (фактическое исполнение бюджета)</t>
  </si>
  <si>
    <t>оплата труда (денежное содержание)</t>
  </si>
  <si>
    <t>начисления на оплату труда (страховые взносы)</t>
  </si>
  <si>
    <t>Всего</t>
  </si>
  <si>
    <t>Выборные должности</t>
  </si>
  <si>
    <t>Глава Байкальского городского поселения</t>
  </si>
  <si>
    <t>Председатель Думы БГП</t>
  </si>
  <si>
    <t>Зам.председателя Думы БГП</t>
  </si>
  <si>
    <t>Итого по выборным должностям</t>
  </si>
  <si>
    <t>Органы местного самоуправления</t>
  </si>
  <si>
    <t xml:space="preserve"> Администрация БГП всего, в т.ч.</t>
  </si>
  <si>
    <t xml:space="preserve">   муниципальные служащие</t>
  </si>
  <si>
    <t xml:space="preserve">   немуниципальные служащие и рабочие</t>
  </si>
  <si>
    <t xml:space="preserve"> Дума БГП всего, в т.ч.</t>
  </si>
  <si>
    <t xml:space="preserve">   немуниципальные служащие</t>
  </si>
  <si>
    <t xml:space="preserve"> КСП БГП всего, в т.ч.</t>
  </si>
  <si>
    <t xml:space="preserve">   муниципальные должности</t>
  </si>
  <si>
    <t xml:space="preserve">   муниципальные служащие </t>
  </si>
  <si>
    <t>Итого по органам местного самоуправления</t>
  </si>
  <si>
    <t>Учреждения культуры</t>
  </si>
  <si>
    <r>
      <t>МКУ ДК "Юбилейный" г.Байкальска,</t>
    </r>
    <r>
      <rPr>
        <sz val="8"/>
        <rFont val="Tahoma"/>
        <family val="2"/>
        <charset val="204"/>
      </rPr>
      <t xml:space="preserve"> в т.ч.</t>
    </r>
  </si>
  <si>
    <t>МКУ ДК "Юность" поселка Солзан</t>
  </si>
  <si>
    <t>МКУ КДЦ "Радуга" г.Байкальска</t>
  </si>
  <si>
    <t>МКУ Библиотека г.Байкальска</t>
  </si>
  <si>
    <t>МКУ "МФКЦ БГП" г.Байкальска</t>
  </si>
  <si>
    <t>Итого по учреждениям культуры</t>
  </si>
  <si>
    <t>Комплексное обслуживание помещений</t>
  </si>
  <si>
    <t>МКУ "Ресурсный центр БГП"</t>
  </si>
  <si>
    <t>СМИ</t>
  </si>
  <si>
    <t>МКУ Редакция газеты "Байкальская газета"  г. Байкальска</t>
  </si>
  <si>
    <t>ВСЕГО по учреждениям Байкальского городского поселения</t>
  </si>
  <si>
    <t>Заведующий отделом БУиО-главный</t>
  </si>
  <si>
    <t>бухгалтер администрации БГП</t>
  </si>
  <si>
    <t>Пермякова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</si>
</sst>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_(* #,##0.00_);_(* \(#,##0.00\);_(* &quot;-&quot;??_);_(@_)"/>
    <numFmt numFmtId="167" formatCode="_-* #,##0.00_р_._-;\-* #,##0.00_р_._-;_-* &quot;-&quot;??_р_._-;_-@_-"/>
  </numFmts>
  <fonts count="12" x14ac:knownFonts="1">
    <font>
      <sz val="10"/>
      <name val="Arial"/>
    </font>
    <font>
      <sz val="10"/>
      <name val="Arial"/>
    </font>
    <font>
      <sz val="10"/>
      <name val="Tahoma"/>
      <family val="2"/>
      <charset val="204"/>
    </font>
    <font>
      <b/>
      <sz val="11"/>
      <name val="Tahoma"/>
      <family val="2"/>
      <charset val="204"/>
    </font>
    <font>
      <sz val="9"/>
      <name val="Tahoma"/>
      <family val="2"/>
      <charset val="204"/>
    </font>
    <font>
      <b/>
      <sz val="10"/>
      <name val="Tahoma"/>
      <family val="2"/>
      <charset val="204"/>
    </font>
    <font>
      <sz val="8"/>
      <name val="Tahoma"/>
      <family val="2"/>
      <charset val="204"/>
    </font>
    <font>
      <b/>
      <sz val="10"/>
      <color indexed="9"/>
      <name val="Tahoma"/>
      <family val="2"/>
      <charset val="204"/>
    </font>
    <font>
      <sz val="12"/>
      <name val="Times New Roman"/>
      <family val="1"/>
      <charset val="204"/>
    </font>
    <font>
      <sz val="8"/>
      <color indexed="10"/>
      <name val="Tahoma"/>
      <family val="2"/>
      <charset val="204"/>
    </font>
    <font>
      <b/>
      <sz val="8"/>
      <color indexed="81"/>
      <name val="Tahoma"/>
      <charset val="204"/>
    </font>
    <font>
      <sz val="8"/>
      <color indexed="81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5" xfId="0" applyFont="1" applyFill="1" applyBorder="1"/>
    <xf numFmtId="164" fontId="5" fillId="0" borderId="5" xfId="0" applyNumberFormat="1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6" fillId="0" borderId="5" xfId="0" applyFont="1" applyFill="1" applyBorder="1"/>
    <xf numFmtId="164" fontId="6" fillId="0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/>
    <xf numFmtId="164" fontId="2" fillId="0" borderId="5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/>
    <xf numFmtId="0" fontId="2" fillId="0" borderId="8" xfId="0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left" vertical="center" wrapText="1"/>
    </xf>
    <xf numFmtId="164" fontId="2" fillId="3" borderId="5" xfId="0" applyNumberFormat="1" applyFont="1" applyFill="1" applyBorder="1" applyAlignment="1">
      <alignment horizontal="center" vertical="center"/>
    </xf>
    <xf numFmtId="166" fontId="5" fillId="0" borderId="5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167" fontId="2" fillId="0" borderId="0" xfId="0" applyNumberFormat="1" applyFont="1" applyFill="1" applyAlignment="1">
      <alignment wrapText="1"/>
    </xf>
    <xf numFmtId="0" fontId="8" fillId="0" borderId="0" xfId="0" applyFont="1" applyFill="1"/>
    <xf numFmtId="0" fontId="9" fillId="0" borderId="0" xfId="0" applyFont="1" applyFill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33"/>
  </sheetPr>
  <dimension ref="A1:I38"/>
  <sheetViews>
    <sheetView tabSelected="1" zoomScale="75" zoomScaleNormal="75" workbookViewId="0">
      <selection activeCell="I5" sqref="I5"/>
    </sheetView>
  </sheetViews>
  <sheetFormatPr defaultColWidth="9.109375" defaultRowHeight="13.2" x14ac:dyDescent="0.25"/>
  <cols>
    <col min="1" max="1" width="15.6640625" style="1" customWidth="1"/>
    <col min="2" max="2" width="4.6640625" style="1" customWidth="1"/>
    <col min="3" max="3" width="46.5546875" style="1" customWidth="1"/>
    <col min="4" max="4" width="11.5546875" style="1" customWidth="1"/>
    <col min="5" max="7" width="17.88671875" style="1" customWidth="1"/>
    <col min="8" max="16384" width="9.109375" style="1"/>
  </cols>
  <sheetData>
    <row r="1" spans="1:7" ht="19.2" customHeight="1" x14ac:dyDescent="0.25"/>
    <row r="2" spans="1:7" ht="111" customHeight="1" x14ac:dyDescent="0.25">
      <c r="D2" s="2" t="s">
        <v>0</v>
      </c>
      <c r="E2" s="2"/>
      <c r="F2" s="2"/>
      <c r="G2" s="2"/>
    </row>
    <row r="3" spans="1:7" ht="72" customHeight="1" x14ac:dyDescent="0.25">
      <c r="A3" s="3" t="s">
        <v>1</v>
      </c>
      <c r="B3" s="3"/>
      <c r="C3" s="3"/>
      <c r="D3" s="3"/>
      <c r="E3" s="3"/>
      <c r="F3" s="3"/>
      <c r="G3" s="3"/>
    </row>
    <row r="4" spans="1:7" ht="27" customHeight="1" x14ac:dyDescent="0.25">
      <c r="A4" s="4"/>
      <c r="B4" s="5"/>
      <c r="C4" s="5"/>
      <c r="D4" s="5"/>
      <c r="E4" s="5"/>
      <c r="F4" s="5"/>
      <c r="G4" s="6"/>
    </row>
    <row r="5" spans="1:7" ht="34.5" customHeight="1" x14ac:dyDescent="0.25">
      <c r="A5" s="7"/>
      <c r="B5" s="7" t="s">
        <v>2</v>
      </c>
      <c r="C5" s="7" t="s">
        <v>3</v>
      </c>
      <c r="D5" s="8" t="s">
        <v>4</v>
      </c>
      <c r="E5" s="7" t="s">
        <v>5</v>
      </c>
      <c r="F5" s="7"/>
      <c r="G5" s="7"/>
    </row>
    <row r="6" spans="1:7" ht="54.6" customHeight="1" x14ac:dyDescent="0.25">
      <c r="A6" s="7"/>
      <c r="B6" s="7"/>
      <c r="C6" s="7"/>
      <c r="D6" s="8"/>
      <c r="E6" s="9" t="s">
        <v>6</v>
      </c>
      <c r="F6" s="9" t="s">
        <v>7</v>
      </c>
      <c r="G6" s="9" t="s">
        <v>8</v>
      </c>
    </row>
    <row r="7" spans="1:7" ht="44.4" customHeight="1" x14ac:dyDescent="0.25">
      <c r="A7" s="10" t="s">
        <v>9</v>
      </c>
      <c r="B7" s="9">
        <v>1</v>
      </c>
      <c r="C7" s="11" t="s">
        <v>10</v>
      </c>
      <c r="D7" s="9">
        <v>1</v>
      </c>
      <c r="E7" s="12">
        <v>2446025.7200000002</v>
      </c>
      <c r="F7" s="12">
        <v>705613.93</v>
      </c>
      <c r="G7" s="12">
        <f>E7+F7</f>
        <v>3151639.6500000004</v>
      </c>
    </row>
    <row r="8" spans="1:7" ht="27.6" customHeight="1" x14ac:dyDescent="0.25">
      <c r="A8" s="13"/>
      <c r="B8" s="9">
        <v>2</v>
      </c>
      <c r="C8" s="11" t="s">
        <v>11</v>
      </c>
      <c r="D8" s="9">
        <v>0</v>
      </c>
      <c r="E8" s="12">
        <v>0</v>
      </c>
      <c r="F8" s="12">
        <v>0</v>
      </c>
      <c r="G8" s="12">
        <f>E8+F8</f>
        <v>0</v>
      </c>
    </row>
    <row r="9" spans="1:7" ht="27.6" customHeight="1" x14ac:dyDescent="0.25">
      <c r="A9" s="14"/>
      <c r="B9" s="9">
        <v>3</v>
      </c>
      <c r="C9" s="11" t="s">
        <v>12</v>
      </c>
      <c r="D9" s="9">
        <v>0</v>
      </c>
      <c r="E9" s="12">
        <v>0</v>
      </c>
      <c r="F9" s="12">
        <v>0</v>
      </c>
      <c r="G9" s="12">
        <f>E9+F9</f>
        <v>0</v>
      </c>
    </row>
    <row r="10" spans="1:7" s="18" customFormat="1" ht="12.75" customHeight="1" x14ac:dyDescent="0.25">
      <c r="A10" s="15" t="s">
        <v>13</v>
      </c>
      <c r="B10" s="15"/>
      <c r="C10" s="15"/>
      <c r="D10" s="16">
        <f>SUM(D7:D9)</f>
        <v>1</v>
      </c>
      <c r="E10" s="17">
        <f>SUM(E7:E9)</f>
        <v>2446025.7200000002</v>
      </c>
      <c r="F10" s="17">
        <f>SUM(F7:F9)</f>
        <v>705613.93</v>
      </c>
      <c r="G10" s="17">
        <f>SUM(G7:G9)</f>
        <v>3151639.6500000004</v>
      </c>
    </row>
    <row r="11" spans="1:7" ht="12.75" customHeight="1" x14ac:dyDescent="0.25">
      <c r="A11" s="7" t="s">
        <v>14</v>
      </c>
      <c r="B11" s="7">
        <v>4</v>
      </c>
      <c r="C11" s="19" t="s">
        <v>15</v>
      </c>
      <c r="D11" s="20">
        <f>D12+D13</f>
        <v>38.5</v>
      </c>
      <c r="E11" s="21">
        <f>39910533.33+58553.7</f>
        <v>39969087.030000001</v>
      </c>
      <c r="F11" s="21">
        <v>12000433.41</v>
      </c>
      <c r="G11" s="21">
        <f>F11+E11</f>
        <v>51969520.439999998</v>
      </c>
    </row>
    <row r="12" spans="1:7" s="26" customFormat="1" ht="25.95" customHeight="1" x14ac:dyDescent="0.2">
      <c r="A12" s="7"/>
      <c r="B12" s="22"/>
      <c r="C12" s="23" t="s">
        <v>16</v>
      </c>
      <c r="D12" s="24">
        <v>26.1</v>
      </c>
      <c r="E12" s="25">
        <f>E11-E13</f>
        <v>31399652.380000003</v>
      </c>
      <c r="F12" s="25">
        <f>(E12/E11)*F11</f>
        <v>9427521.7545127403</v>
      </c>
      <c r="G12" s="25">
        <f>E12+F12</f>
        <v>40827174.134512745</v>
      </c>
    </row>
    <row r="13" spans="1:7" s="26" customFormat="1" ht="23.4" customHeight="1" x14ac:dyDescent="0.2">
      <c r="A13" s="7"/>
      <c r="B13" s="22"/>
      <c r="C13" s="23" t="s">
        <v>17</v>
      </c>
      <c r="D13" s="24">
        <v>12.4</v>
      </c>
      <c r="E13" s="25">
        <f>6952049.45+1591606.14+25779.06</f>
        <v>8569434.6500000004</v>
      </c>
      <c r="F13" s="25">
        <f>(E13/E11)*F11</f>
        <v>2572911.6554872594</v>
      </c>
      <c r="G13" s="25">
        <f>E13+F13</f>
        <v>11142346.30548726</v>
      </c>
    </row>
    <row r="14" spans="1:7" x14ac:dyDescent="0.25">
      <c r="A14" s="22"/>
      <c r="B14" s="22">
        <v>5</v>
      </c>
      <c r="C14" s="19" t="s">
        <v>18</v>
      </c>
      <c r="D14" s="27">
        <f>D15+D16</f>
        <v>0</v>
      </c>
      <c r="E14" s="21">
        <f>E15+E16</f>
        <v>0</v>
      </c>
      <c r="F14" s="21">
        <f>F15+F16</f>
        <v>0</v>
      </c>
      <c r="G14" s="21">
        <f>G15+G16</f>
        <v>0</v>
      </c>
    </row>
    <row r="15" spans="1:7" s="26" customFormat="1" ht="18" customHeight="1" x14ac:dyDescent="0.2">
      <c r="A15" s="22"/>
      <c r="B15" s="22"/>
      <c r="C15" s="23" t="s">
        <v>16</v>
      </c>
      <c r="D15" s="28">
        <v>0</v>
      </c>
      <c r="E15" s="25">
        <v>0</v>
      </c>
      <c r="F15" s="25">
        <v>0</v>
      </c>
      <c r="G15" s="25">
        <v>0</v>
      </c>
    </row>
    <row r="16" spans="1:7" s="26" customFormat="1" ht="16.95" customHeight="1" x14ac:dyDescent="0.2">
      <c r="A16" s="22"/>
      <c r="B16" s="22"/>
      <c r="C16" s="23" t="s">
        <v>19</v>
      </c>
      <c r="D16" s="28">
        <v>0</v>
      </c>
      <c r="E16" s="25">
        <v>0</v>
      </c>
      <c r="F16" s="25">
        <v>0</v>
      </c>
      <c r="G16" s="25">
        <f>E16+F16</f>
        <v>0</v>
      </c>
    </row>
    <row r="17" spans="1:9" x14ac:dyDescent="0.25">
      <c r="A17" s="22"/>
      <c r="B17" s="22">
        <v>6</v>
      </c>
      <c r="C17" s="19" t="s">
        <v>20</v>
      </c>
      <c r="D17" s="29">
        <f>D18+D19</f>
        <v>2</v>
      </c>
      <c r="E17" s="21">
        <f>E18+E19</f>
        <v>3116487.6100000003</v>
      </c>
      <c r="F17" s="21">
        <f>F18+F19</f>
        <v>934515.88</v>
      </c>
      <c r="G17" s="21">
        <f>G18+G19</f>
        <v>4051003.49</v>
      </c>
    </row>
    <row r="18" spans="1:9" s="26" customFormat="1" ht="19.2" customHeight="1" x14ac:dyDescent="0.2">
      <c r="A18" s="22"/>
      <c r="B18" s="22"/>
      <c r="C18" s="23" t="s">
        <v>21</v>
      </c>
      <c r="D18" s="30">
        <v>1</v>
      </c>
      <c r="E18" s="25">
        <v>2117120.41</v>
      </c>
      <c r="F18" s="25">
        <v>638162.37</v>
      </c>
      <c r="G18" s="25">
        <f>E18+F18</f>
        <v>2755282.7800000003</v>
      </c>
    </row>
    <row r="19" spans="1:9" s="26" customFormat="1" ht="20.399999999999999" customHeight="1" x14ac:dyDescent="0.2">
      <c r="A19" s="22"/>
      <c r="B19" s="22"/>
      <c r="C19" s="23" t="s">
        <v>22</v>
      </c>
      <c r="D19" s="28">
        <v>1</v>
      </c>
      <c r="E19" s="25">
        <f>985303.02+14064.18</f>
        <v>999367.20000000007</v>
      </c>
      <c r="F19" s="25">
        <v>296353.51</v>
      </c>
      <c r="G19" s="25">
        <f>E19+F19</f>
        <v>1295720.71</v>
      </c>
    </row>
    <row r="20" spans="1:9" s="18" customFormat="1" x14ac:dyDescent="0.25">
      <c r="A20" s="15" t="s">
        <v>23</v>
      </c>
      <c r="B20" s="15"/>
      <c r="C20" s="15"/>
      <c r="D20" s="29">
        <f>D11+D14+D17</f>
        <v>40.5</v>
      </c>
      <c r="E20" s="21">
        <f>E11+E14+E17</f>
        <v>43085574.640000001</v>
      </c>
      <c r="F20" s="21">
        <f>F11+F14+F17</f>
        <v>12934949.290000001</v>
      </c>
      <c r="G20" s="21">
        <f>G11+G14+G17</f>
        <v>56020523.93</v>
      </c>
    </row>
    <row r="21" spans="1:9" ht="15.75" customHeight="1" x14ac:dyDescent="0.25">
      <c r="A21" s="7" t="s">
        <v>24</v>
      </c>
      <c r="B21" s="9">
        <v>7</v>
      </c>
      <c r="C21" s="31" t="s">
        <v>25</v>
      </c>
      <c r="D21" s="32">
        <v>20.2</v>
      </c>
      <c r="E21" s="33">
        <f>14668779.97+91532.87</f>
        <v>14760312.84</v>
      </c>
      <c r="F21" s="33">
        <v>4429971.5599999996</v>
      </c>
      <c r="G21" s="33">
        <f>E21+F21</f>
        <v>19190284.399999999</v>
      </c>
      <c r="I21" s="34"/>
    </row>
    <row r="22" spans="1:9" ht="19.2" customHeight="1" x14ac:dyDescent="0.25">
      <c r="A22" s="7"/>
      <c r="B22" s="35">
        <v>8</v>
      </c>
      <c r="C22" s="31" t="s">
        <v>26</v>
      </c>
      <c r="D22" s="32">
        <v>4.4000000000000004</v>
      </c>
      <c r="E22" s="33">
        <f>3004182.64+2996.1</f>
        <v>3007178.74</v>
      </c>
      <c r="F22" s="33">
        <v>907263.15</v>
      </c>
      <c r="G22" s="33">
        <f>E22+F22</f>
        <v>3914441.89</v>
      </c>
      <c r="I22" s="34"/>
    </row>
    <row r="23" spans="1:9" x14ac:dyDescent="0.25">
      <c r="A23" s="7"/>
      <c r="B23" s="9">
        <v>9</v>
      </c>
      <c r="C23" s="31" t="s">
        <v>27</v>
      </c>
      <c r="D23" s="32">
        <v>11</v>
      </c>
      <c r="E23" s="33">
        <f>7411574.37+19978.55</f>
        <v>7431552.9199999999</v>
      </c>
      <c r="F23" s="33">
        <v>2238295.46</v>
      </c>
      <c r="G23" s="33">
        <f>E23+F23</f>
        <v>9669848.379999999</v>
      </c>
      <c r="I23" s="34"/>
    </row>
    <row r="24" spans="1:9" ht="16.2" customHeight="1" x14ac:dyDescent="0.25">
      <c r="A24" s="7"/>
      <c r="B24" s="9">
        <v>10</v>
      </c>
      <c r="C24" s="31" t="s">
        <v>28</v>
      </c>
      <c r="D24" s="32">
        <v>8.4</v>
      </c>
      <c r="E24" s="33">
        <f>6151473.51+16069.74</f>
        <v>6167543.25</v>
      </c>
      <c r="F24" s="33">
        <v>1856235.01</v>
      </c>
      <c r="G24" s="33">
        <f>E24+F24</f>
        <v>8023778.2599999998</v>
      </c>
      <c r="I24" s="34"/>
    </row>
    <row r="25" spans="1:9" ht="16.2" customHeight="1" x14ac:dyDescent="0.25">
      <c r="A25" s="9"/>
      <c r="B25" s="9">
        <v>10</v>
      </c>
      <c r="C25" s="31" t="s">
        <v>29</v>
      </c>
      <c r="D25" s="32">
        <v>1.3</v>
      </c>
      <c r="E25" s="33">
        <v>1006840.31</v>
      </c>
      <c r="F25" s="33">
        <v>304065.77</v>
      </c>
      <c r="G25" s="33">
        <f>E25+F25</f>
        <v>1310906.08</v>
      </c>
      <c r="I25" s="34"/>
    </row>
    <row r="26" spans="1:9" s="18" customFormat="1" x14ac:dyDescent="0.25">
      <c r="A26" s="15" t="s">
        <v>30</v>
      </c>
      <c r="B26" s="15"/>
      <c r="C26" s="15"/>
      <c r="D26" s="36">
        <f>D24+D23+D21+D22+D25</f>
        <v>45.29999999999999</v>
      </c>
      <c r="E26" s="21">
        <f>E24+E23+E21+E22+E25</f>
        <v>32373428.059999999</v>
      </c>
      <c r="F26" s="21">
        <f>F24+F23+F21+F22+F25</f>
        <v>9735830.9499999993</v>
      </c>
      <c r="G26" s="21">
        <f>G24+G23+G21+G22+G25</f>
        <v>42109259.009999998</v>
      </c>
    </row>
    <row r="27" spans="1:9" ht="48.75" customHeight="1" x14ac:dyDescent="0.25">
      <c r="A27" s="37" t="s">
        <v>31</v>
      </c>
      <c r="B27" s="38">
        <v>11</v>
      </c>
      <c r="C27" s="39" t="s">
        <v>32</v>
      </c>
      <c r="D27" s="40">
        <f>(46.75+46.95+47.5+47.54+48.36+49.71+49.74+48.75+48+50+49+49.37)/12-2.5</f>
        <v>45.972499999999997</v>
      </c>
      <c r="E27" s="33">
        <f>26252794.71+66553.91</f>
        <v>26319348.620000001</v>
      </c>
      <c r="F27" s="33">
        <v>7922303.9800000004</v>
      </c>
      <c r="G27" s="33">
        <f>SUM(E27:F27)</f>
        <v>34241652.600000001</v>
      </c>
    </row>
    <row r="28" spans="1:9" ht="48.75" customHeight="1" x14ac:dyDescent="0.25">
      <c r="A28" s="38" t="s">
        <v>33</v>
      </c>
      <c r="B28" s="38">
        <v>12</v>
      </c>
      <c r="C28" s="39" t="s">
        <v>34</v>
      </c>
      <c r="D28" s="32">
        <v>5.5</v>
      </c>
      <c r="E28" s="33">
        <v>3071553.46</v>
      </c>
      <c r="F28" s="33">
        <v>927609.13</v>
      </c>
      <c r="G28" s="33">
        <f>SUM(E28:F28)</f>
        <v>3999162.59</v>
      </c>
    </row>
    <row r="29" spans="1:9" s="18" customFormat="1" ht="15.75" customHeight="1" x14ac:dyDescent="0.25">
      <c r="A29" s="15" t="s">
        <v>35</v>
      </c>
      <c r="B29" s="15"/>
      <c r="C29" s="15"/>
      <c r="D29" s="29">
        <f>D10+D20+D26+D28+D27</f>
        <v>138.27249999999998</v>
      </c>
      <c r="E29" s="41">
        <f>E28+E26+E20+E10+E27</f>
        <v>107295930.5</v>
      </c>
      <c r="F29" s="41">
        <f>F10+F20+F26+F28+F27</f>
        <v>32226307.280000001</v>
      </c>
      <c r="G29" s="41">
        <f>G10+G20+G26+G28+G27</f>
        <v>139522237.78</v>
      </c>
    </row>
    <row r="30" spans="1:9" s="18" customFormat="1" ht="15.75" customHeight="1" x14ac:dyDescent="0.25">
      <c r="A30" s="42"/>
      <c r="B30" s="42"/>
      <c r="C30" s="42"/>
      <c r="D30" s="43"/>
      <c r="E30" s="44">
        <f>9675911.08-155783.56-5912.04-17735.97</f>
        <v>9496479.5099999998</v>
      </c>
      <c r="F30" s="44">
        <f>2891880.88-17084.31-26037.88-1785.45-5356.26</f>
        <v>2841616.98</v>
      </c>
      <c r="G30" s="44">
        <f>E30+F30</f>
        <v>12338096.49</v>
      </c>
    </row>
    <row r="31" spans="1:9" ht="25.5" customHeight="1" x14ac:dyDescent="0.25">
      <c r="A31" s="45"/>
      <c r="B31" s="45"/>
      <c r="C31" s="45"/>
      <c r="D31" s="45"/>
      <c r="E31" s="46"/>
      <c r="F31" s="46"/>
      <c r="G31" s="45"/>
    </row>
    <row r="32" spans="1:9" ht="15.6" x14ac:dyDescent="0.3">
      <c r="A32" s="47" t="s">
        <v>36</v>
      </c>
      <c r="B32" s="47"/>
      <c r="C32" s="47"/>
      <c r="D32" s="47"/>
      <c r="E32" s="47"/>
      <c r="F32" s="47"/>
    </row>
    <row r="33" spans="1:6" ht="15.6" x14ac:dyDescent="0.3">
      <c r="A33" s="47" t="s">
        <v>37</v>
      </c>
      <c r="B33" s="47"/>
      <c r="C33" s="47"/>
      <c r="D33" s="47"/>
      <c r="E33" s="47" t="s">
        <v>38</v>
      </c>
      <c r="F33" s="47"/>
    </row>
    <row r="35" spans="1:6" x14ac:dyDescent="0.25">
      <c r="A35" s="26"/>
    </row>
    <row r="36" spans="1:6" x14ac:dyDescent="0.25">
      <c r="A36" s="26"/>
    </row>
    <row r="37" spans="1:6" x14ac:dyDescent="0.25">
      <c r="A37" s="26"/>
    </row>
    <row r="38" spans="1:6" x14ac:dyDescent="0.25">
      <c r="A38" s="48"/>
    </row>
  </sheetData>
  <mergeCells count="18">
    <mergeCell ref="A20:C20"/>
    <mergeCell ref="A21:A24"/>
    <mergeCell ref="A26:C26"/>
    <mergeCell ref="A29:C29"/>
    <mergeCell ref="A7:A9"/>
    <mergeCell ref="A10:C10"/>
    <mergeCell ref="A11:A19"/>
    <mergeCell ref="B11:B13"/>
    <mergeCell ref="B14:B16"/>
    <mergeCell ref="B17:B19"/>
    <mergeCell ref="D2:G2"/>
    <mergeCell ref="A3:G3"/>
    <mergeCell ref="A4:G4"/>
    <mergeCell ref="A5:A6"/>
    <mergeCell ref="B5:B6"/>
    <mergeCell ref="C5:C6"/>
    <mergeCell ref="D5:D6"/>
    <mergeCell ref="E5:G5"/>
  </mergeCells>
  <pageMargins left="0.9" right="0.2" top="0.44" bottom="0.38" header="0.5" footer="0.5"/>
  <pageSetup paperSize="9" scale="7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4кв 2024</vt:lpstr>
      <vt:lpstr>'4кв 2024'!Область_печати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2025-01-29T02:05:57Z</dcterms:created>
  <dcterms:modified xsi:type="dcterms:W3CDTF">2025-01-29T02:06:39Z</dcterms:modified>
</cp:coreProperties>
</file>